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keadle.DENSONA\Desktop\Everything\Calculators\"/>
    </mc:Choice>
  </mc:AlternateContent>
  <bookViews>
    <workbookView xWindow="96" yWindow="96" windowWidth="23220" windowHeight="14700"/>
  </bookViews>
  <sheets>
    <sheet name="Sheet1" sheetId="1" r:id="rId1"/>
    <sheet name="Sheet2" sheetId="2" r:id="rId2"/>
    <sheet name="Sheet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8" i="1" l="1"/>
  <c r="T9" i="1"/>
  <c r="S14" i="1"/>
  <c r="B20" i="1"/>
  <c r="F8" i="1"/>
  <c r="F9" i="1"/>
  <c r="F10" i="1"/>
  <c r="N8" i="1"/>
  <c r="N9" i="1"/>
  <c r="S16" i="1"/>
  <c r="S15" i="1"/>
  <c r="J14" i="1"/>
  <c r="M20" i="1"/>
  <c r="J15" i="1"/>
  <c r="J16" i="1"/>
  <c r="J20" i="1"/>
  <c r="J21" i="1"/>
  <c r="P20" i="1"/>
  <c r="M14" i="1"/>
  <c r="P14" i="1"/>
  <c r="B16" i="1"/>
  <c r="B15" i="1"/>
  <c r="B21" i="1"/>
  <c r="B14" i="1"/>
  <c r="H20" i="1"/>
  <c r="E20" i="1"/>
  <c r="H14" i="1"/>
  <c r="E14" i="1"/>
</calcChain>
</file>

<file path=xl/sharedStrings.xml><?xml version="1.0" encoding="utf-8"?>
<sst xmlns="http://schemas.openxmlformats.org/spreadsheetml/2006/main" count="72" uniqueCount="38">
  <si>
    <t xml:space="preserve"> </t>
  </si>
  <si>
    <t>Number of Weld Joints</t>
  </si>
  <si>
    <t>Pipe Diameter (Inches)</t>
  </si>
  <si>
    <t>Protal Estimating Calculator</t>
  </si>
  <si>
    <t>Protal 7125</t>
  </si>
  <si>
    <t>Protal 7200</t>
  </si>
  <si>
    <t>Total Cutback (Inches)</t>
  </si>
  <si>
    <t>Weld Joints</t>
  </si>
  <si>
    <t>Total Linear Feet (LF)</t>
  </si>
  <si>
    <t xml:space="preserve"> 1.5 Liter </t>
  </si>
  <si>
    <t xml:space="preserve"> 2 Liter </t>
  </si>
  <si>
    <t xml:space="preserve"> 1 Liter</t>
  </si>
  <si>
    <t>Total Kits</t>
  </si>
  <si>
    <t>.8 Liter</t>
  </si>
  <si>
    <t>1.5 Liter</t>
  </si>
  <si>
    <t>Straight Line Pipe</t>
  </si>
  <si>
    <t>Protal 7000</t>
  </si>
  <si>
    <t>Protal 7900HT</t>
  </si>
  <si>
    <t xml:space="preserve">Protal 7000 </t>
  </si>
  <si>
    <t>1-Liter</t>
  </si>
  <si>
    <t>Protal 7300</t>
  </si>
  <si>
    <t>1.5-Liter</t>
  </si>
  <si>
    <t>.8-Liter</t>
  </si>
  <si>
    <t>2-Liter</t>
  </si>
  <si>
    <t>Protal ARO</t>
  </si>
  <si>
    <t>Protal (Spray) Estimating Calculator</t>
  </si>
  <si>
    <t>Total Kits/Cartridges</t>
  </si>
  <si>
    <t>(1000ml)</t>
  </si>
  <si>
    <t>75-Liter</t>
  </si>
  <si>
    <t>800-Liter</t>
  </si>
  <si>
    <t xml:space="preserve">Notes: </t>
  </si>
  <si>
    <t>3. Additional products may be available in spray packaging upon request.</t>
  </si>
  <si>
    <t xml:space="preserve">*Protal 7200 is referred to as </t>
  </si>
  <si>
    <t xml:space="preserve"> Protal 7250 in Canada. </t>
  </si>
  <si>
    <r>
      <rPr>
        <sz val="12"/>
        <color theme="1"/>
        <rFont val="Calibri"/>
        <family val="2"/>
        <scheme val="minor"/>
      </rPr>
      <t xml:space="preserve">Ver. </t>
    </r>
    <r>
      <rPr>
        <sz val="12"/>
        <color theme="1"/>
        <rFont val="Calibri"/>
        <family val="2"/>
        <scheme val="minor"/>
      </rPr>
      <t>150303</t>
    </r>
  </si>
  <si>
    <t>2. For bore applications multiply the total number of kits by two.</t>
  </si>
  <si>
    <t>This calculator should only be used as an estimating guide, and Denso is not responsible for any discrepancies in quantities.</t>
  </si>
  <si>
    <t xml:space="preserve">1. Quantities are estimated based on a thickness of 25-30 mils and a waste factor of 25%.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</si>
</sst>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 applyProtection="1"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2" fillId="0" borderId="7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1" fontId="6" fillId="0" borderId="1" xfId="0" applyNumberFormat="1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right" vertic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0" fontId="2" fillId="6" borderId="10" xfId="0" applyFont="1" applyFill="1" applyBorder="1" applyAlignment="1" applyProtection="1">
      <alignment horizontal="right"/>
      <protection locked="0"/>
    </xf>
    <xf numFmtId="0" fontId="6" fillId="5" borderId="1" xfId="0" applyFont="1" applyFill="1" applyBorder="1" applyAlignment="1" applyProtection="1">
      <alignment horizontal="right"/>
      <protection locked="0"/>
    </xf>
    <xf numFmtId="0" fontId="6" fillId="5" borderId="1" xfId="0" applyFont="1" applyFill="1" applyBorder="1" applyAlignment="1" applyProtection="1">
      <alignment horizontal="right" vertical="center"/>
      <protection locked="0"/>
    </xf>
    <xf numFmtId="0" fontId="2" fillId="6" borderId="16" xfId="0" applyFont="1" applyFill="1" applyBorder="1" applyAlignment="1" applyProtection="1">
      <alignment horizontal="right"/>
      <protection locked="0"/>
    </xf>
    <xf numFmtId="1" fontId="6" fillId="0" borderId="11" xfId="0" applyNumberFormat="1" applyFont="1" applyFill="1" applyBorder="1" applyAlignment="1" applyProtection="1">
      <alignment horizontal="center"/>
      <protection hidden="1"/>
    </xf>
    <xf numFmtId="0" fontId="4" fillId="0" borderId="12" xfId="0" applyFont="1" applyBorder="1" applyProtection="1">
      <protection locked="0"/>
    </xf>
    <xf numFmtId="0" fontId="6" fillId="0" borderId="11" xfId="0" applyFont="1" applyFill="1" applyBorder="1" applyAlignment="1" applyProtection="1">
      <alignment horizontal="center"/>
      <protection hidden="1"/>
    </xf>
    <xf numFmtId="0" fontId="4" fillId="0" borderId="13" xfId="0" applyFont="1" applyBorder="1" applyProtection="1">
      <protection locked="0"/>
    </xf>
    <xf numFmtId="0" fontId="4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4" fillId="0" borderId="15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6" fillId="0" borderId="7" xfId="0" applyFont="1" applyFill="1" applyBorder="1" applyAlignment="1" applyProtection="1"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/>
    <xf numFmtId="0" fontId="6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6" fillId="7" borderId="1" xfId="0" applyFont="1" applyFill="1" applyBorder="1" applyAlignment="1" applyProtection="1">
      <alignment horizontal="right"/>
      <protection locked="0"/>
    </xf>
    <xf numFmtId="0" fontId="6" fillId="7" borderId="1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Protection="1">
      <protection locked="0"/>
    </xf>
    <xf numFmtId="0" fontId="2" fillId="8" borderId="10" xfId="0" applyFont="1" applyFill="1" applyBorder="1" applyAlignment="1" applyProtection="1">
      <alignment horizontal="right"/>
      <protection locked="0"/>
    </xf>
    <xf numFmtId="0" fontId="2" fillId="8" borderId="10" xfId="0" applyFont="1" applyFill="1" applyBorder="1" applyAlignment="1" applyProtection="1">
      <alignment horizontal="right" vertical="center"/>
      <protection locked="0"/>
    </xf>
    <xf numFmtId="0" fontId="6" fillId="8" borderId="1" xfId="0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hidden="1"/>
    </xf>
    <xf numFmtId="1" fontId="6" fillId="0" borderId="14" xfId="0" applyNumberFormat="1" applyFont="1" applyBorder="1" applyAlignment="1" applyProtection="1">
      <alignment horizontal="center" vertical="center"/>
      <protection hidden="1"/>
    </xf>
    <xf numFmtId="1" fontId="6" fillId="0" borderId="14" xfId="0" applyNumberFormat="1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6" fillId="8" borderId="14" xfId="0" applyFont="1" applyFill="1" applyBorder="1" applyAlignment="1" applyProtection="1">
      <alignment horizontal="center"/>
      <protection locked="0"/>
    </xf>
    <xf numFmtId="0" fontId="6" fillId="8" borderId="3" xfId="0" applyFont="1" applyFill="1" applyBorder="1" applyAlignment="1" applyProtection="1">
      <alignment horizontal="center"/>
      <protection locked="0"/>
    </xf>
    <xf numFmtId="0" fontId="2" fillId="9" borderId="15" xfId="0" applyFont="1" applyFill="1" applyBorder="1" applyAlignment="1" applyProtection="1">
      <alignment horizontal="center"/>
      <protection locked="0"/>
    </xf>
    <xf numFmtId="0" fontId="2" fillId="9" borderId="12" xfId="0" applyFont="1" applyFill="1" applyBorder="1" applyAlignment="1" applyProtection="1">
      <alignment horizontal="center"/>
      <protection locked="0"/>
    </xf>
    <xf numFmtId="0" fontId="2" fillId="9" borderId="13" xfId="0" applyFont="1" applyFill="1" applyBorder="1" applyAlignment="1" applyProtection="1">
      <alignment horizontal="center"/>
      <protection locked="0"/>
    </xf>
    <xf numFmtId="0" fontId="2" fillId="9" borderId="14" xfId="0" applyFont="1" applyFill="1" applyBorder="1" applyAlignment="1" applyProtection="1">
      <alignment horizontal="center"/>
      <protection locked="0"/>
    </xf>
    <xf numFmtId="0" fontId="2" fillId="9" borderId="2" xfId="0" applyFont="1" applyFill="1" applyBorder="1" applyAlignment="1" applyProtection="1">
      <alignment horizontal="center"/>
      <protection locked="0"/>
    </xf>
    <xf numFmtId="0" fontId="2" fillId="9" borderId="3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14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6" fillId="7" borderId="14" xfId="0" applyFont="1" applyFill="1" applyBorder="1" applyAlignment="1" applyProtection="1">
      <alignment horizontal="center" vertical="center"/>
      <protection locked="0"/>
    </xf>
    <xf numFmtId="0" fontId="6" fillId="9" borderId="4" xfId="0" applyFont="1" applyFill="1" applyBorder="1" applyAlignment="1" applyProtection="1">
      <alignment horizontal="center"/>
      <protection locked="0"/>
    </xf>
    <xf numFmtId="0" fontId="6" fillId="9" borderId="5" xfId="0" applyFont="1" applyFill="1" applyBorder="1" applyAlignment="1" applyProtection="1">
      <alignment horizontal="center"/>
      <protection locked="0"/>
    </xf>
    <xf numFmtId="0" fontId="6" fillId="9" borderId="6" xfId="0" applyFont="1" applyFill="1" applyBorder="1" applyAlignment="1" applyProtection="1">
      <alignment horizontal="center"/>
      <protection locked="0"/>
    </xf>
    <xf numFmtId="0" fontId="6" fillId="9" borderId="15" xfId="0" applyFont="1" applyFill="1" applyBorder="1" applyAlignment="1" applyProtection="1">
      <alignment horizontal="center"/>
      <protection locked="0"/>
    </xf>
    <xf numFmtId="0" fontId="6" fillId="9" borderId="12" xfId="0" applyFont="1" applyFill="1" applyBorder="1" applyAlignment="1" applyProtection="1">
      <alignment horizontal="center"/>
      <protection locked="0"/>
    </xf>
    <xf numFmtId="0" fontId="6" fillId="9" borderId="13" xfId="0" applyFont="1" applyFill="1" applyBorder="1" applyAlignment="1" applyProtection="1">
      <alignment horizontal="center"/>
      <protection locked="0"/>
    </xf>
    <xf numFmtId="0" fontId="6" fillId="9" borderId="10" xfId="0" applyFont="1" applyFill="1" applyBorder="1" applyAlignment="1" applyProtection="1">
      <alignment horizontal="center"/>
      <protection locked="0"/>
    </xf>
    <xf numFmtId="0" fontId="6" fillId="9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2" fillId="9" borderId="4" xfId="0" applyFont="1" applyFill="1" applyBorder="1" applyAlignment="1" applyProtection="1">
      <alignment horizontal="center"/>
      <protection locked="0"/>
    </xf>
    <xf numFmtId="0" fontId="2" fillId="9" borderId="5" xfId="0" applyFont="1" applyFill="1" applyBorder="1" applyAlignment="1" applyProtection="1">
      <alignment horizontal="center"/>
      <protection locked="0"/>
    </xf>
    <xf numFmtId="0" fontId="2" fillId="9" borderId="6" xfId="0" applyFont="1" applyFill="1" applyBorder="1" applyAlignment="1" applyProtection="1">
      <alignment horizontal="center"/>
      <protection locked="0"/>
    </xf>
    <xf numFmtId="0" fontId="2" fillId="6" borderId="10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8" borderId="10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1" fontId="6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1" fontId="6" fillId="7" borderId="1" xfId="0" applyNumberFormat="1" applyFont="1" applyFill="1" applyBorder="1" applyAlignment="1" applyProtection="1">
      <alignment horizontal="center" vertical="center"/>
      <protection locked="0"/>
    </xf>
    <xf numFmtId="1" fontId="6" fillId="7" borderId="14" xfId="0" applyNumberFormat="1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2" fillId="7" borderId="1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00"/>
      <color rgb="FFCC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2</xdr:col>
      <xdr:colOff>60960</xdr:colOff>
      <xdr:row>3</xdr:row>
      <xdr:rowOff>60960</xdr:rowOff>
    </xdr:to>
    <xdr:pic>
      <xdr:nvPicPr>
        <xdr:cNvPr id="2" name="Picture 1" descr="DensoHeader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" y="0"/>
          <a:ext cx="1455420" cy="655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B1" zoomScale="90" zoomScaleNormal="90" zoomScalePageLayoutView="90" workbookViewId="0">
      <selection activeCell="P24" sqref="P24"/>
    </sheetView>
  </sheetViews>
  <sheetFormatPr defaultColWidth="8.77734375" defaultRowHeight="15.6" x14ac:dyDescent="0.3"/>
  <cols>
    <col min="1" max="1" width="10.33203125" style="1" bestFit="1" customWidth="1"/>
    <col min="2" max="2" width="10.109375" style="1" bestFit="1" customWidth="1"/>
    <col min="3" max="3" width="8.77734375" style="1"/>
    <col min="4" max="4" width="10.77734375" style="1" customWidth="1"/>
    <col min="5" max="6" width="10.109375" style="1" bestFit="1" customWidth="1"/>
    <col min="7" max="7" width="10.33203125" style="1" customWidth="1"/>
    <col min="8" max="8" width="10.109375" style="1" bestFit="1" customWidth="1"/>
    <col min="9" max="9" width="10.77734375" style="1" customWidth="1"/>
    <col min="10" max="10" width="10.109375" style="1" bestFit="1" customWidth="1"/>
    <col min="11" max="12" width="8.77734375" style="1"/>
    <col min="13" max="13" width="10.109375" style="1" bestFit="1" customWidth="1"/>
    <col min="14" max="14" width="11" style="1" bestFit="1" customWidth="1"/>
    <col min="15" max="15" width="8.77734375" style="1"/>
    <col min="16" max="16" width="10.109375" style="1" bestFit="1" customWidth="1"/>
    <col min="17" max="17" width="8.77734375" style="1"/>
    <col min="18" max="18" width="10.77734375" style="1" customWidth="1"/>
    <col min="19" max="19" width="9.109375" style="1" bestFit="1" customWidth="1"/>
    <col min="20" max="20" width="11" style="1" bestFit="1" customWidth="1"/>
    <col min="21" max="16384" width="8.77734375" style="1"/>
  </cols>
  <sheetData>
    <row r="1" spans="1:20" x14ac:dyDescent="0.3">
      <c r="J1" s="32"/>
    </row>
    <row r="4" spans="1:20" ht="16.2" thickBot="1" x14ac:dyDescent="0.35"/>
    <row r="5" spans="1:20" x14ac:dyDescent="0.3">
      <c r="A5" s="84" t="s">
        <v>3</v>
      </c>
      <c r="B5" s="85"/>
      <c r="C5" s="85"/>
      <c r="D5" s="85"/>
      <c r="E5" s="85"/>
      <c r="F5" s="85"/>
      <c r="G5" s="85"/>
      <c r="H5" s="85"/>
      <c r="I5" s="84" t="s">
        <v>3</v>
      </c>
      <c r="J5" s="85"/>
      <c r="K5" s="85"/>
      <c r="L5" s="85"/>
      <c r="M5" s="85"/>
      <c r="N5" s="85"/>
      <c r="O5" s="85"/>
      <c r="P5" s="86"/>
      <c r="Q5" s="75" t="s">
        <v>25</v>
      </c>
      <c r="R5" s="76"/>
      <c r="S5" s="76"/>
      <c r="T5" s="77"/>
    </row>
    <row r="6" spans="1:20" ht="16.2" thickBot="1" x14ac:dyDescent="0.35">
      <c r="A6" s="63" t="s">
        <v>7</v>
      </c>
      <c r="B6" s="64"/>
      <c r="C6" s="64"/>
      <c r="D6" s="64"/>
      <c r="E6" s="64"/>
      <c r="F6" s="64"/>
      <c r="G6" s="64"/>
      <c r="H6" s="64"/>
      <c r="I6" s="63" t="s">
        <v>15</v>
      </c>
      <c r="J6" s="64"/>
      <c r="K6" s="64"/>
      <c r="L6" s="64"/>
      <c r="M6" s="64"/>
      <c r="N6" s="64"/>
      <c r="O6" s="64"/>
      <c r="P6" s="65"/>
      <c r="Q6" s="78" t="s">
        <v>15</v>
      </c>
      <c r="R6" s="79"/>
      <c r="S6" s="79"/>
      <c r="T6" s="80"/>
    </row>
    <row r="7" spans="1:20" x14ac:dyDescent="0.3">
      <c r="A7" s="2"/>
      <c r="B7" s="3"/>
      <c r="C7" s="3"/>
      <c r="D7" s="3"/>
      <c r="E7" s="3"/>
      <c r="F7" s="3"/>
      <c r="G7" s="3"/>
      <c r="H7" s="3"/>
      <c r="I7" s="2"/>
      <c r="J7" s="3"/>
      <c r="K7" s="3"/>
      <c r="L7" s="3"/>
      <c r="M7" s="3"/>
      <c r="N7" s="3"/>
      <c r="O7" s="3"/>
      <c r="P7" s="3"/>
      <c r="Q7" s="2"/>
      <c r="R7" s="3"/>
      <c r="S7" s="3"/>
      <c r="T7" s="4"/>
    </row>
    <row r="8" spans="1:20" x14ac:dyDescent="0.3">
      <c r="A8" s="5"/>
      <c r="B8" s="6"/>
      <c r="C8" s="66" t="s">
        <v>1</v>
      </c>
      <c r="D8" s="67"/>
      <c r="E8" s="68"/>
      <c r="F8" s="49" t="str">
        <f>IF(ISBLANK(F7),"Enter Here","")</f>
        <v>Enter Here</v>
      </c>
      <c r="G8" s="6"/>
      <c r="H8" s="41" t="s">
        <v>0</v>
      </c>
      <c r="I8" s="5"/>
      <c r="J8" s="6"/>
      <c r="K8" s="66" t="s">
        <v>2</v>
      </c>
      <c r="L8" s="67"/>
      <c r="M8" s="68"/>
      <c r="N8" s="7" t="str">
        <f>IF(ISBLANK(N7),"Enter Here","")</f>
        <v>Enter Here</v>
      </c>
      <c r="O8" s="6"/>
      <c r="P8" s="6"/>
      <c r="Q8" s="81" t="s">
        <v>2</v>
      </c>
      <c r="R8" s="82"/>
      <c r="S8" s="82"/>
      <c r="T8" s="37" t="str">
        <f>IF(ISBLANK(N7),"Enter Here","")</f>
        <v>Enter Here</v>
      </c>
    </row>
    <row r="9" spans="1:20" x14ac:dyDescent="0.3">
      <c r="A9" s="5"/>
      <c r="B9" s="6"/>
      <c r="C9" s="66" t="s">
        <v>2</v>
      </c>
      <c r="D9" s="67"/>
      <c r="E9" s="68"/>
      <c r="F9" s="7" t="str">
        <f>IF(ISBLANK(F7),"Enter Here","")</f>
        <v>Enter Here</v>
      </c>
      <c r="G9" s="6"/>
      <c r="H9" s="41" t="s">
        <v>0</v>
      </c>
      <c r="I9" s="5"/>
      <c r="J9" s="6"/>
      <c r="K9" s="66" t="s">
        <v>8</v>
      </c>
      <c r="L9" s="67"/>
      <c r="M9" s="68"/>
      <c r="N9" s="7" t="str">
        <f>IF(ISBLANK(N7),"Enter Here","")</f>
        <v>Enter Here</v>
      </c>
      <c r="O9" s="6"/>
      <c r="P9" s="6"/>
      <c r="Q9" s="81" t="s">
        <v>8</v>
      </c>
      <c r="R9" s="82"/>
      <c r="S9" s="82"/>
      <c r="T9" s="37" t="str">
        <f>IF(ISBLANK(N7),"Enter Here","")</f>
        <v>Enter Here</v>
      </c>
    </row>
    <row r="10" spans="1:20" x14ac:dyDescent="0.3">
      <c r="A10" s="5"/>
      <c r="B10" s="6"/>
      <c r="C10" s="66" t="s">
        <v>6</v>
      </c>
      <c r="D10" s="67"/>
      <c r="E10" s="68"/>
      <c r="F10" s="7" t="str">
        <f>IF(ISBLANK(F7),"Enter Here","")</f>
        <v>Enter Here</v>
      </c>
      <c r="G10" s="6"/>
      <c r="H10" s="41" t="s">
        <v>0</v>
      </c>
      <c r="I10" s="5"/>
      <c r="J10" s="6"/>
      <c r="K10" s="6"/>
      <c r="L10" s="6"/>
      <c r="M10" s="6"/>
      <c r="N10" s="6"/>
      <c r="O10" s="6"/>
      <c r="P10" s="6"/>
      <c r="Q10" s="5"/>
      <c r="R10" s="6"/>
      <c r="S10" s="6"/>
      <c r="T10" s="8"/>
    </row>
    <row r="11" spans="1:20" s="15" customFormat="1" x14ac:dyDescent="0.3">
      <c r="A11" s="9"/>
      <c r="B11" s="10"/>
      <c r="C11" s="10"/>
      <c r="D11" s="11"/>
      <c r="E11" s="11"/>
      <c r="F11" s="11"/>
      <c r="G11" s="11"/>
      <c r="H11" s="11"/>
      <c r="I11" s="12"/>
      <c r="J11" s="13"/>
      <c r="K11" s="13"/>
      <c r="L11" s="13"/>
      <c r="M11" s="13"/>
      <c r="N11" s="13"/>
      <c r="O11" s="13"/>
      <c r="P11" s="13"/>
      <c r="Q11" s="12"/>
      <c r="R11" s="13"/>
      <c r="S11" s="13"/>
      <c r="T11" s="14"/>
    </row>
    <row r="12" spans="1:20" x14ac:dyDescent="0.3">
      <c r="A12" s="89" t="s">
        <v>5</v>
      </c>
      <c r="B12" s="90"/>
      <c r="C12" s="6"/>
      <c r="D12" s="83" t="s">
        <v>18</v>
      </c>
      <c r="E12" s="83"/>
      <c r="F12" s="16"/>
      <c r="G12" s="71" t="s">
        <v>20</v>
      </c>
      <c r="H12" s="72"/>
      <c r="I12" s="89" t="s">
        <v>5</v>
      </c>
      <c r="J12" s="90"/>
      <c r="K12" s="6"/>
      <c r="L12" s="83" t="s">
        <v>16</v>
      </c>
      <c r="M12" s="83"/>
      <c r="N12" s="6"/>
      <c r="O12" s="71" t="s">
        <v>20</v>
      </c>
      <c r="P12" s="72"/>
      <c r="Q12" s="36"/>
      <c r="R12" s="61" t="s">
        <v>5</v>
      </c>
      <c r="S12" s="62"/>
      <c r="T12" s="8"/>
    </row>
    <row r="13" spans="1:20" x14ac:dyDescent="0.3">
      <c r="A13" s="89" t="s">
        <v>12</v>
      </c>
      <c r="B13" s="90"/>
      <c r="C13" s="6"/>
      <c r="D13" s="69" t="s">
        <v>12</v>
      </c>
      <c r="E13" s="69"/>
      <c r="F13" s="17"/>
      <c r="G13" s="93" t="s">
        <v>12</v>
      </c>
      <c r="H13" s="94"/>
      <c r="I13" s="89" t="s">
        <v>12</v>
      </c>
      <c r="J13" s="90"/>
      <c r="K13" s="6"/>
      <c r="L13" s="69" t="s">
        <v>12</v>
      </c>
      <c r="M13" s="69"/>
      <c r="N13" s="6"/>
      <c r="O13" s="71" t="s">
        <v>12</v>
      </c>
      <c r="P13" s="72"/>
      <c r="Q13" s="5"/>
      <c r="R13" s="61" t="s">
        <v>26</v>
      </c>
      <c r="S13" s="62"/>
      <c r="T13" s="35"/>
    </row>
    <row r="14" spans="1:20" x14ac:dyDescent="0.3">
      <c r="A14" s="46" t="s">
        <v>19</v>
      </c>
      <c r="B14" s="18" t="e">
        <f>ROUNDUP(((((F9/12)*((F10+6)/12))*3.142)*F8)/9,0)</f>
        <v>#VALUE!</v>
      </c>
      <c r="C14" s="6"/>
      <c r="D14" s="19" t="s">
        <v>19</v>
      </c>
      <c r="E14" s="50" t="e">
        <f>B14</f>
        <v>#VALUE!</v>
      </c>
      <c r="F14" s="6"/>
      <c r="G14" s="20" t="s">
        <v>19</v>
      </c>
      <c r="H14" s="51" t="e">
        <f>B14</f>
        <v>#VALUE!</v>
      </c>
      <c r="I14" s="46" t="s">
        <v>11</v>
      </c>
      <c r="J14" s="21" t="e">
        <f>ROUNDUP((((N8/12)*(N9))*3.142)/9,0)</f>
        <v>#VALUE!</v>
      </c>
      <c r="K14" s="6"/>
      <c r="L14" s="22" t="s">
        <v>19</v>
      </c>
      <c r="M14" s="53" t="e">
        <f>J14</f>
        <v>#VALUE!</v>
      </c>
      <c r="N14" s="6"/>
      <c r="O14" s="57" t="s">
        <v>19</v>
      </c>
      <c r="P14" s="55" t="e">
        <f>J14</f>
        <v>#VALUE!</v>
      </c>
      <c r="Q14" s="5"/>
      <c r="R14" s="48" t="s">
        <v>27</v>
      </c>
      <c r="S14" s="54" t="e">
        <f>ROUNDUP((((T8/12)*T9)*3.142)/10,0)</f>
        <v>#VALUE!</v>
      </c>
      <c r="T14" s="8"/>
    </row>
    <row r="15" spans="1:20" x14ac:dyDescent="0.3">
      <c r="A15" s="47" t="s">
        <v>21</v>
      </c>
      <c r="B15" s="18" t="e">
        <f>ROUNDUP(((((F9/12)*((F10+6)/12))*3.142)*F8)/14,0)</f>
        <v>#VALUE!</v>
      </c>
      <c r="C15" s="6"/>
      <c r="D15" s="6"/>
      <c r="E15" s="6"/>
      <c r="F15" s="6"/>
      <c r="G15" s="6"/>
      <c r="H15" s="6"/>
      <c r="I15" s="46" t="s">
        <v>9</v>
      </c>
      <c r="J15" s="21" t="e">
        <f>ROUNDUP((((N8/12)*(N9))*3.142)/14,0)</f>
        <v>#VALUE!</v>
      </c>
      <c r="K15" s="6"/>
      <c r="L15" s="6"/>
      <c r="M15" s="6"/>
      <c r="N15" s="6"/>
      <c r="O15" s="6"/>
      <c r="P15" s="6"/>
      <c r="Q15" s="5"/>
      <c r="R15" s="48" t="s">
        <v>28</v>
      </c>
      <c r="S15" s="53" t="e">
        <f>ROUNDUP((((T8/12)*T9)*3.142)/675,0)</f>
        <v>#VALUE!</v>
      </c>
      <c r="T15" s="8"/>
    </row>
    <row r="16" spans="1:20" x14ac:dyDescent="0.3">
      <c r="A16" s="46" t="s">
        <v>23</v>
      </c>
      <c r="B16" s="18" t="e">
        <f>ROUNDUP(((((F9/12)*((F10+6)/12))*3.142)*F8)/18,0)</f>
        <v>#VALUE!</v>
      </c>
      <c r="C16" s="6"/>
      <c r="D16" s="6"/>
      <c r="E16" s="6"/>
      <c r="F16" s="6"/>
      <c r="G16" s="6"/>
      <c r="H16" s="6"/>
      <c r="I16" s="46" t="s">
        <v>10</v>
      </c>
      <c r="J16" s="21" t="e">
        <f>ROUNDUP((((N8/12)*(N9))*3.142)/18,0)</f>
        <v>#VALUE!</v>
      </c>
      <c r="K16" s="45"/>
      <c r="L16" s="6"/>
      <c r="M16" s="6"/>
      <c r="N16" s="6"/>
      <c r="O16" s="6"/>
      <c r="P16" s="6"/>
      <c r="Q16" s="5"/>
      <c r="R16" s="48" t="s">
        <v>29</v>
      </c>
      <c r="S16" s="54" t="e">
        <f>ROUNDUP((((T8/12)*T9)*3.142)/7200,0)</f>
        <v>#VALUE!</v>
      </c>
      <c r="T16" s="8"/>
    </row>
    <row r="17" spans="1:20" x14ac:dyDescent="0.3">
      <c r="A17" s="9"/>
      <c r="B17" s="10"/>
      <c r="C17" s="6"/>
      <c r="D17" s="23"/>
      <c r="E17" s="23"/>
      <c r="F17" s="23"/>
      <c r="G17" s="23"/>
      <c r="H17" s="23"/>
      <c r="I17" s="5"/>
      <c r="J17" s="6"/>
      <c r="K17" s="6"/>
      <c r="L17" s="6"/>
      <c r="M17" s="6"/>
      <c r="N17" s="6"/>
      <c r="O17" s="6"/>
      <c r="P17" s="6"/>
      <c r="Q17" s="5"/>
      <c r="R17" s="6"/>
      <c r="S17" s="6"/>
      <c r="T17" s="8"/>
    </row>
    <row r="18" spans="1:20" ht="15" customHeight="1" x14ac:dyDescent="0.3">
      <c r="A18" s="87" t="s">
        <v>4</v>
      </c>
      <c r="B18" s="88"/>
      <c r="C18" s="6"/>
      <c r="D18" s="91" t="s">
        <v>17</v>
      </c>
      <c r="E18" s="91"/>
      <c r="F18" s="23"/>
      <c r="G18" s="95" t="s">
        <v>24</v>
      </c>
      <c r="H18" s="96"/>
      <c r="I18" s="87" t="s">
        <v>4</v>
      </c>
      <c r="J18" s="88"/>
      <c r="K18" s="6"/>
      <c r="L18" s="70" t="s">
        <v>17</v>
      </c>
      <c r="M18" s="70"/>
      <c r="N18" s="6"/>
      <c r="O18" s="73" t="s">
        <v>24</v>
      </c>
      <c r="P18" s="74"/>
      <c r="Q18" s="58" t="s">
        <v>32</v>
      </c>
      <c r="R18" s="59"/>
      <c r="S18" s="59"/>
      <c r="T18" s="60"/>
    </row>
    <row r="19" spans="1:20" ht="15" customHeight="1" x14ac:dyDescent="0.3">
      <c r="A19" s="87" t="s">
        <v>12</v>
      </c>
      <c r="B19" s="88"/>
      <c r="C19" s="6"/>
      <c r="D19" s="92" t="s">
        <v>12</v>
      </c>
      <c r="E19" s="92"/>
      <c r="F19" s="17"/>
      <c r="G19" s="97" t="s">
        <v>12</v>
      </c>
      <c r="H19" s="98"/>
      <c r="I19" s="87" t="s">
        <v>12</v>
      </c>
      <c r="J19" s="88"/>
      <c r="K19" s="6"/>
      <c r="L19" s="70" t="s">
        <v>12</v>
      </c>
      <c r="M19" s="70"/>
      <c r="N19" s="6"/>
      <c r="O19" s="73" t="s">
        <v>12</v>
      </c>
      <c r="P19" s="74"/>
      <c r="Q19" s="58" t="s">
        <v>33</v>
      </c>
      <c r="R19" s="59"/>
      <c r="S19" s="59"/>
      <c r="T19" s="60"/>
    </row>
    <row r="20" spans="1:20" x14ac:dyDescent="0.3">
      <c r="A20" s="24" t="s">
        <v>22</v>
      </c>
      <c r="B20" s="18" t="e">
        <f>ROUNDUP(((((F9/12)*((F10+6)/12))*3.142)*F8)/8,0)</f>
        <v>#VALUE!</v>
      </c>
      <c r="C20" s="6"/>
      <c r="D20" s="25" t="s">
        <v>19</v>
      </c>
      <c r="E20" s="50" t="e">
        <f>B14</f>
        <v>#VALUE!</v>
      </c>
      <c r="F20" s="6"/>
      <c r="G20" s="43" t="s">
        <v>19</v>
      </c>
      <c r="H20" s="52" t="e">
        <f>B14</f>
        <v>#VALUE!</v>
      </c>
      <c r="I20" s="24" t="s">
        <v>13</v>
      </c>
      <c r="J20" s="21" t="e">
        <f>ROUNDUP((((N8/12)*(N9))*3.142)/8,0)</f>
        <v>#VALUE!</v>
      </c>
      <c r="K20" s="6"/>
      <c r="L20" s="26" t="s">
        <v>19</v>
      </c>
      <c r="M20" s="54" t="e">
        <f>J14</f>
        <v>#VALUE!</v>
      </c>
      <c r="N20" s="6"/>
      <c r="O20" s="44" t="s">
        <v>19</v>
      </c>
      <c r="P20" s="56" t="e">
        <f>J14</f>
        <v>#VALUE!</v>
      </c>
      <c r="Q20" s="5"/>
      <c r="R20" s="6"/>
      <c r="S20" s="6"/>
      <c r="T20" s="8"/>
    </row>
    <row r="21" spans="1:20" ht="16.2" thickBot="1" x14ac:dyDescent="0.35">
      <c r="A21" s="27" t="s">
        <v>21</v>
      </c>
      <c r="B21" s="28" t="e">
        <f>ROUNDUP(((((F9/12)*((F10+6)/12))*3.142)*F8)/14,0)</f>
        <v>#VALUE!</v>
      </c>
      <c r="C21" s="29"/>
      <c r="D21" s="29"/>
      <c r="E21" s="29"/>
      <c r="F21" s="29"/>
      <c r="G21" s="29"/>
      <c r="H21" s="29"/>
      <c r="I21" s="27" t="s">
        <v>14</v>
      </c>
      <c r="J21" s="30" t="e">
        <f>ROUNDUP((((N8/12)*(N9))*3.142)/14,0)</f>
        <v>#VALUE!</v>
      </c>
      <c r="K21" s="29"/>
      <c r="L21" s="29"/>
      <c r="M21" s="29"/>
      <c r="N21" s="29"/>
      <c r="O21" s="29"/>
      <c r="P21" s="29"/>
      <c r="Q21" s="34"/>
      <c r="R21" s="29"/>
      <c r="S21" s="29"/>
      <c r="T21" s="31"/>
    </row>
    <row r="22" spans="1:20" x14ac:dyDescent="0.3">
      <c r="M22" s="32"/>
    </row>
    <row r="23" spans="1:20" x14ac:dyDescent="0.3">
      <c r="A23" s="38" t="s">
        <v>30</v>
      </c>
      <c r="B23" s="33" t="s">
        <v>37</v>
      </c>
      <c r="C23" s="39"/>
      <c r="D23" s="39"/>
      <c r="E23" s="39"/>
      <c r="F23" s="39"/>
      <c r="G23" s="39"/>
    </row>
    <row r="24" spans="1:20" x14ac:dyDescent="0.3">
      <c r="B24" s="33" t="s">
        <v>35</v>
      </c>
    </row>
    <row r="25" spans="1:20" x14ac:dyDescent="0.3">
      <c r="A25" s="33" t="s">
        <v>0</v>
      </c>
      <c r="B25" s="33" t="s">
        <v>31</v>
      </c>
      <c r="C25" s="33"/>
      <c r="D25" s="33"/>
      <c r="E25" s="33"/>
      <c r="F25" s="33"/>
      <c r="G25" s="33"/>
      <c r="H25" s="33"/>
    </row>
    <row r="27" spans="1:20" x14ac:dyDescent="0.3">
      <c r="A27" s="40" t="s">
        <v>36</v>
      </c>
      <c r="Q27" s="32"/>
    </row>
    <row r="28" spans="1:20" x14ac:dyDescent="0.3">
      <c r="P28" s="32"/>
    </row>
    <row r="30" spans="1:20" x14ac:dyDescent="0.3">
      <c r="A30" s="42" t="s">
        <v>34</v>
      </c>
    </row>
  </sheetData>
  <sheetProtection sheet="1" objects="1" scenarios="1"/>
  <mergeCells count="41">
    <mergeCell ref="A5:H5"/>
    <mergeCell ref="A6:H6"/>
    <mergeCell ref="C8:E8"/>
    <mergeCell ref="C9:E9"/>
    <mergeCell ref="C10:E10"/>
    <mergeCell ref="A18:B18"/>
    <mergeCell ref="A19:B19"/>
    <mergeCell ref="I12:J12"/>
    <mergeCell ref="I13:J13"/>
    <mergeCell ref="I18:J18"/>
    <mergeCell ref="I19:J19"/>
    <mergeCell ref="A12:B12"/>
    <mergeCell ref="A13:B13"/>
    <mergeCell ref="D12:E12"/>
    <mergeCell ref="D18:E18"/>
    <mergeCell ref="D13:E13"/>
    <mergeCell ref="D19:E19"/>
    <mergeCell ref="G12:H12"/>
    <mergeCell ref="G13:H13"/>
    <mergeCell ref="G18:H18"/>
    <mergeCell ref="G19:H19"/>
    <mergeCell ref="Q5:T5"/>
    <mergeCell ref="Q6:T6"/>
    <mergeCell ref="Q9:S9"/>
    <mergeCell ref="Q8:S8"/>
    <mergeCell ref="L12:M12"/>
    <mergeCell ref="I5:P5"/>
    <mergeCell ref="R12:S12"/>
    <mergeCell ref="O12:P12"/>
    <mergeCell ref="Q18:T18"/>
    <mergeCell ref="Q19:T19"/>
    <mergeCell ref="R13:S13"/>
    <mergeCell ref="I6:P6"/>
    <mergeCell ref="K8:M8"/>
    <mergeCell ref="K9:M9"/>
    <mergeCell ref="L13:M13"/>
    <mergeCell ref="L18:M18"/>
    <mergeCell ref="L19:M19"/>
    <mergeCell ref="O13:P13"/>
    <mergeCell ref="O18:P18"/>
    <mergeCell ref="O19:P19"/>
  </mergeCells>
  <pageMargins left="0.7" right="0.7" top="0.75" bottom="0.75" header="0.3" footer="0.3"/>
  <pageSetup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tkeadle</dc:creator>
  <cp:lastModifiedBy>tkeadle</cp:lastModifiedBy>
  <dcterms:created xsi:type="dcterms:W3CDTF">2013-10-23T16:09:34Z</dcterms:created>
  <dcterms:modified xsi:type="dcterms:W3CDTF">2017-04-26T15:31:39Z</dcterms:modified>
</cp:coreProperties>
</file>